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botics\FTC\Decode-25-26\"/>
    </mc:Choice>
  </mc:AlternateContent>
  <xr:revisionPtr revIDLastSave="0" documentId="13_ncr:1_{5EFE8E33-52BB-41BD-BD6D-3F3C1BE4D678}" xr6:coauthVersionLast="47" xr6:coauthVersionMax="47" xr10:uidLastSave="{00000000-0000-0000-0000-000000000000}"/>
  <bookViews>
    <workbookView xWindow="1410" yWindow="1365" windowWidth="21600" windowHeight="11295" xr2:uid="{ABC5A97D-598B-407D-9E90-75FD9FB74C4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52" i="1"/>
  <c r="F52" i="1"/>
  <c r="G52" i="1" s="1"/>
  <c r="H51" i="1"/>
  <c r="F51" i="1"/>
  <c r="G51" i="1" s="1"/>
  <c r="H50" i="1"/>
  <c r="F50" i="1"/>
  <c r="G50" i="1" s="1"/>
  <c r="H49" i="1"/>
  <c r="H53" i="1" s="1"/>
  <c r="G49" i="1"/>
  <c r="F49" i="1"/>
  <c r="H65" i="1"/>
  <c r="G65" i="1"/>
  <c r="F53" i="1" l="1"/>
  <c r="H74" i="1"/>
  <c r="F74" i="1"/>
  <c r="G74" i="1" s="1"/>
  <c r="F75" i="1"/>
  <c r="G75" i="1" s="1"/>
  <c r="H75" i="1"/>
  <c r="H73" i="1"/>
  <c r="F73" i="1"/>
  <c r="G73" i="1" s="1"/>
  <c r="H72" i="1"/>
  <c r="F72" i="1"/>
  <c r="G72" i="1" s="1"/>
  <c r="H71" i="1"/>
  <c r="F71" i="1"/>
  <c r="G71" i="1" s="1"/>
  <c r="H67" i="1"/>
  <c r="F67" i="1"/>
  <c r="G67" i="1" s="1"/>
  <c r="H66" i="1"/>
  <c r="F66" i="1"/>
  <c r="G66" i="1" s="1"/>
  <c r="H64" i="1"/>
  <c r="F64" i="1"/>
  <c r="G64" i="1" s="1"/>
  <c r="H63" i="1"/>
  <c r="F63" i="1"/>
  <c r="G63" i="1" s="1"/>
  <c r="H59" i="1"/>
  <c r="F59" i="1"/>
  <c r="G59" i="1" s="1"/>
  <c r="H58" i="1"/>
  <c r="F58" i="1"/>
  <c r="G58" i="1" s="1"/>
  <c r="H57" i="1"/>
  <c r="F57" i="1"/>
  <c r="G57" i="1" s="1"/>
  <c r="H56" i="1"/>
  <c r="F56" i="1"/>
  <c r="H45" i="1"/>
  <c r="F45" i="1"/>
  <c r="G45" i="1" s="1"/>
  <c r="H44" i="1"/>
  <c r="F44" i="1"/>
  <c r="G44" i="1" s="1"/>
  <c r="H43" i="1"/>
  <c r="F43" i="1"/>
  <c r="G43" i="1" s="1"/>
  <c r="H42" i="1"/>
  <c r="F42" i="1"/>
  <c r="H38" i="1"/>
  <c r="H37" i="1"/>
  <c r="H36" i="1"/>
  <c r="F38" i="1"/>
  <c r="G38" i="1" s="1"/>
  <c r="F37" i="1"/>
  <c r="G37" i="1" s="1"/>
  <c r="F36" i="1"/>
  <c r="G36" i="1" s="1"/>
  <c r="H30" i="1"/>
  <c r="H32" i="1"/>
  <c r="H31" i="1"/>
  <c r="F32" i="1"/>
  <c r="G32" i="1" s="1"/>
  <c r="F31" i="1"/>
  <c r="G31" i="1" s="1"/>
  <c r="F30" i="1"/>
  <c r="G30" i="1" s="1"/>
  <c r="F60" i="1" l="1"/>
  <c r="I58" i="1" s="1"/>
  <c r="H76" i="1"/>
  <c r="F76" i="1"/>
  <c r="I71" i="1" s="1"/>
  <c r="H68" i="1"/>
  <c r="F68" i="1"/>
  <c r="H60" i="1"/>
  <c r="G56" i="1"/>
  <c r="F33" i="1"/>
  <c r="F46" i="1"/>
  <c r="G42" i="1"/>
  <c r="H39" i="1"/>
  <c r="H33" i="1"/>
  <c r="F39" i="1"/>
  <c r="I50" i="1" l="1"/>
  <c r="I52" i="1"/>
  <c r="I51" i="1"/>
  <c r="I49" i="1"/>
  <c r="I30" i="1"/>
  <c r="I59" i="1"/>
  <c r="I75" i="1"/>
  <c r="I74" i="1"/>
  <c r="I73" i="1"/>
  <c r="I57" i="1"/>
  <c r="I72" i="1"/>
  <c r="I64" i="1"/>
  <c r="I67" i="1"/>
  <c r="I63" i="1"/>
  <c r="I56" i="1"/>
  <c r="I66" i="1"/>
  <c r="I45" i="1"/>
  <c r="I42" i="1"/>
  <c r="I32" i="1"/>
  <c r="I31" i="1"/>
  <c r="I44" i="1"/>
  <c r="I43" i="1"/>
  <c r="H46" i="1" s="1"/>
  <c r="I36" i="1"/>
  <c r="I37" i="1"/>
  <c r="I38" i="1"/>
  <c r="I53" i="1" l="1"/>
  <c r="I76" i="1"/>
  <c r="D25" i="1" s="1"/>
  <c r="I60" i="1"/>
  <c r="D23" i="1" s="1"/>
  <c r="I68" i="1"/>
  <c r="D24" i="1" s="1"/>
  <c r="I46" i="1"/>
  <c r="I39" i="1"/>
  <c r="I33" i="1"/>
  <c r="D19" i="1" s="1"/>
  <c r="D26" i="1" l="1"/>
</calcChain>
</file>

<file path=xl/sharedStrings.xml><?xml version="1.0" encoding="utf-8"?>
<sst xmlns="http://schemas.openxmlformats.org/spreadsheetml/2006/main" count="147" uniqueCount="59">
  <si>
    <t>Portfolio</t>
  </si>
  <si>
    <t>Score</t>
  </si>
  <si>
    <t>Score
(0-3)</t>
  </si>
  <si>
    <t>Weight</t>
  </si>
  <si>
    <t>Required</t>
  </si>
  <si>
    <t>Encouraged</t>
  </si>
  <si>
    <t>Connect Award</t>
  </si>
  <si>
    <t>Provide clear examples of developing in person or virtual connections with individuals in the engineering, science, or technology community</t>
  </si>
  <si>
    <t>Met
Criteria</t>
  </si>
  <si>
    <t>Award Value</t>
  </si>
  <si>
    <t>Portfolio or Interview</t>
  </si>
  <si>
    <t>Innovate Award</t>
  </si>
  <si>
    <t xml:space="preserve">Team must describe, display, or document examples of the team’s engineering content that illustrate how the team arrived at their design solution. </t>
  </si>
  <si>
    <t>Control Award</t>
  </si>
  <si>
    <t>Design Award</t>
  </si>
  <si>
    <t xml:space="preserve">A team must be able to describe or demonstrate how their ROBOT is elegant, efficient (simple/executable), and practical to maintain. </t>
  </si>
  <si>
    <t>The ROBOT distinguishes itself from others by its aesthetic and functional design.</t>
  </si>
  <si>
    <t>The basis for the design is well considered (that is inspiration, function, etc.)</t>
  </si>
  <si>
    <t>Design is effective and consistent with team game plan and event strategy..</t>
  </si>
  <si>
    <t xml:space="preserve">Think Award </t>
  </si>
  <si>
    <t>Inspire Award</t>
  </si>
  <si>
    <t>MCI</t>
  </si>
  <si>
    <t>Think</t>
  </si>
  <si>
    <t>TA</t>
  </si>
  <si>
    <t>Connect</t>
  </si>
  <si>
    <t>Innovate</t>
  </si>
  <si>
    <t>Control</t>
  </si>
  <si>
    <t>Design</t>
  </si>
  <si>
    <t xml:space="preserve">           6                                6                         6                                  9                        9                             18</t>
  </si>
  <si>
    <t>Portfolio Required</t>
  </si>
  <si>
    <t>Judge Interview Required</t>
  </si>
  <si>
    <t>Either Porfolio or Judge Interview Required</t>
  </si>
  <si>
    <t xml:space="preserve">Provide clear examples of how team actively engages with the engineering community </t>
  </si>
  <si>
    <t>The control solution(s) should work consistently during most MATCHES.</t>
  </si>
  <si>
    <t>Team must describe, display, or document a team plan that covers all of the following:
A.The team’s goals for the development of team member skills
B. The steps the team has taken or will take to reach those goals</t>
  </si>
  <si>
    <t>The PORTFOLIO must include engineering content which includes at least one of the following:
A. evidence of use of the engineering process,
B. lessons learned,
C. trade off analysis /cost benefit analysis, and/or
D. mathematical analysis used to make design decisions</t>
  </si>
  <si>
    <t>PORTFOLIO information is organized in a clear and intuitive manner</t>
  </si>
  <si>
    <t xml:space="preserve">                            6                                    6                               6</t>
  </si>
  <si>
    <t>Reach</t>
  </si>
  <si>
    <t>Sustain</t>
  </si>
  <si>
    <t>Team PORTFOLIO may include information about resources which includes any number of the following examples:
A. how the team learns from team mentors, and/or a development plan for team members to learn new skills,
B. how the team recruited new people into FIRST, and/or
C. how the team identified goals and tracked progress towards their goals throughout the season.</t>
  </si>
  <si>
    <t>Reach Award</t>
  </si>
  <si>
    <t>Team must discuss, describe, display, or document their outreach objectives and how their outreach activities support the FIRST community.</t>
  </si>
  <si>
    <t>Team must discuss, describe, display, or document their successful recruitment of new teams, or coaches, or mentors and/or volunteers who are not otherwise active within the FIRST community.</t>
  </si>
  <si>
    <t>Is an ambassador for FIRST programs in a way that makes FIRST loud.</t>
  </si>
  <si>
    <t>Has a creative and evolving approach to outreach materials that market their team and FIRST.</t>
  </si>
  <si>
    <t>Sustain Award</t>
  </si>
  <si>
    <t>Team must discuss, describe, display, or document their plan(s) which includes at least one of the following:
A. finances and financial sustainability plan,
B. season project planning, and/or
C. team sustainability plans and/or objectives.</t>
  </si>
  <si>
    <t>Team must discuss, describe, display or document how a team tracks their progress towards their plan(s) listed above</t>
  </si>
  <si>
    <t>Team has clear team roles for all members of the team and a process for developing leadership.</t>
  </si>
  <si>
    <t>Team can discuss, describe, display, or document how they manage the team’s constraints and/or risks..</t>
  </si>
  <si>
    <t>The innovative element must be stable, robust, and contribute positively to the team’s game objectives most of the time.</t>
  </si>
  <si>
    <t>ROBOT or ROBOT MECHANISM is creative and/or unique in its design.</t>
  </si>
  <si>
    <t>Designs often come with risks, the team should discuss, describe, display or document how they mitigated that risk.</t>
  </si>
  <si>
    <t>Team must submit a PORTFOLIO. The PORTFOLIO must include all of the following:
A. hardware and/or software control COMPONENTS on the ROBOT,
B. which challenges each COMPONENT or system is intended to solve, and
C. how does each COMPONENT or system work.</t>
  </si>
  <si>
    <t>Team must use one or more hardware or software solutions to improve ROBOT functionality by using external feedback and control.</t>
  </si>
  <si>
    <t>Team could discuss, describe, display, or document how the solution may consider reliability either through demonstrated effectiveness or identification of how the solution could be improved</t>
  </si>
  <si>
    <t>Use of the engineering process to develop the control solutions (sensors, hardware and/or algorithms) used on the ROBOT includes lessons learned.</t>
  </si>
  <si>
    <t xml:space="preserve">The entire machine design, or the detailed process used to develop the design, is worthy of this recognition, and not just a single COMPONENT.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</si>
</sst>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5" xfId="0" applyBorder="1"/>
    <xf numFmtId="0" fontId="2" fillId="4" borderId="17" xfId="0" applyFont="1" applyFill="1" applyBorder="1"/>
    <xf numFmtId="0" fontId="2" fillId="4" borderId="18" xfId="0" applyFont="1" applyFill="1" applyBorder="1"/>
    <xf numFmtId="0" fontId="3" fillId="4" borderId="18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0" fontId="2" fillId="4" borderId="40" xfId="0" applyFont="1" applyFill="1" applyBorder="1"/>
    <xf numFmtId="0" fontId="2" fillId="4" borderId="41" xfId="0" applyFont="1" applyFill="1" applyBorder="1"/>
    <xf numFmtId="0" fontId="2" fillId="4" borderId="41" xfId="0" applyFont="1" applyFill="1" applyBorder="1" applyAlignment="1">
      <alignment wrapText="1"/>
    </xf>
    <xf numFmtId="0" fontId="2" fillId="4" borderId="42" xfId="0" applyFont="1" applyFill="1" applyBorder="1" applyAlignment="1">
      <alignment wrapText="1"/>
    </xf>
    <xf numFmtId="0" fontId="0" fillId="6" borderId="18" xfId="0" applyFill="1" applyBorder="1"/>
    <xf numFmtId="0" fontId="0" fillId="6" borderId="2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38" xfId="0" applyFill="1" applyBorder="1" applyAlignment="1">
      <alignment wrapText="1"/>
    </xf>
    <xf numFmtId="0" fontId="0" fillId="6" borderId="39" xfId="0" applyFill="1" applyBorder="1"/>
    <xf numFmtId="0" fontId="0" fillId="6" borderId="16" xfId="0" applyFill="1" applyBorder="1"/>
    <xf numFmtId="0" fontId="0" fillId="0" borderId="40" xfId="0" applyBorder="1"/>
    <xf numFmtId="0" fontId="0" fillId="0" borderId="41" xfId="0" applyBorder="1"/>
    <xf numFmtId="0" fontId="2" fillId="4" borderId="26" xfId="0" applyFont="1" applyFill="1" applyBorder="1" applyAlignment="1">
      <alignment wrapText="1"/>
    </xf>
    <xf numFmtId="0" fontId="0" fillId="6" borderId="44" xfId="0" applyFill="1" applyBorder="1"/>
    <xf numFmtId="0" fontId="0" fillId="6" borderId="45" xfId="0" applyFill="1" applyBorder="1"/>
    <xf numFmtId="0" fontId="0" fillId="6" borderId="45" xfId="0" applyFill="1" applyBorder="1" applyAlignment="1">
      <alignment wrapText="1"/>
    </xf>
    <xf numFmtId="0" fontId="0" fillId="6" borderId="47" xfId="0" applyFill="1" applyBorder="1"/>
    <xf numFmtId="0" fontId="0" fillId="6" borderId="46" xfId="0" applyFill="1" applyBorder="1"/>
    <xf numFmtId="0" fontId="1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1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1" fillId="5" borderId="48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0" fillId="5" borderId="21" xfId="0" applyFill="1" applyBorder="1" applyAlignment="1">
      <alignment wrapText="1"/>
    </xf>
    <xf numFmtId="0" fontId="0" fillId="5" borderId="22" xfId="0" applyFill="1" applyBorder="1" applyAlignment="1">
      <alignment wrapText="1"/>
    </xf>
    <xf numFmtId="0" fontId="0" fillId="0" borderId="30" xfId="0" applyBorder="1"/>
    <xf numFmtId="0" fontId="4" fillId="6" borderId="39" xfId="0" applyFont="1" applyFill="1" applyBorder="1"/>
    <xf numFmtId="0" fontId="4" fillId="6" borderId="15" xfId="0" applyFont="1" applyFill="1" applyBorder="1"/>
    <xf numFmtId="0" fontId="4" fillId="6" borderId="16" xfId="0" applyFont="1" applyFill="1" applyBorder="1"/>
    <xf numFmtId="0" fontId="4" fillId="6" borderId="23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0" fontId="4" fillId="6" borderId="24" xfId="0" applyFont="1" applyFill="1" applyBorder="1"/>
    <xf numFmtId="0" fontId="4" fillId="6" borderId="1" xfId="0" applyFont="1" applyFill="1" applyBorder="1"/>
    <xf numFmtId="0" fontId="4" fillId="6" borderId="7" xfId="0" applyFont="1" applyFill="1" applyBorder="1"/>
    <xf numFmtId="0" fontId="4" fillId="6" borderId="36" xfId="0" applyFont="1" applyFill="1" applyBorder="1"/>
    <xf numFmtId="0" fontId="4" fillId="6" borderId="33" xfId="0" applyFont="1" applyFill="1" applyBorder="1"/>
    <xf numFmtId="0" fontId="4" fillId="6" borderId="37" xfId="0" applyFont="1" applyFill="1" applyBorder="1"/>
    <xf numFmtId="0" fontId="4" fillId="6" borderId="49" xfId="0" applyFont="1" applyFill="1" applyBorder="1"/>
    <xf numFmtId="0" fontId="4" fillId="6" borderId="4" xfId="0" applyFont="1" applyFill="1" applyBorder="1"/>
    <xf numFmtId="164" fontId="4" fillId="6" borderId="5" xfId="0" applyNumberFormat="1" applyFont="1" applyFill="1" applyBorder="1"/>
    <xf numFmtId="164" fontId="4" fillId="6" borderId="7" xfId="0" applyNumberFormat="1" applyFont="1" applyFill="1" applyBorder="1"/>
    <xf numFmtId="0" fontId="4" fillId="6" borderId="25" xfId="0" applyFont="1" applyFill="1" applyBorder="1"/>
    <xf numFmtId="0" fontId="4" fillId="6" borderId="9" xfId="0" applyFont="1" applyFill="1" applyBorder="1"/>
    <xf numFmtId="164" fontId="4" fillId="6" borderId="10" xfId="0" applyNumberFormat="1" applyFont="1" applyFill="1" applyBorder="1"/>
    <xf numFmtId="0" fontId="4" fillId="6" borderId="45" xfId="0" applyFont="1" applyFill="1" applyBorder="1"/>
    <xf numFmtId="0" fontId="4" fillId="6" borderId="46" xfId="0" applyFont="1" applyFill="1" applyBorder="1"/>
    <xf numFmtId="0" fontId="0" fillId="0" borderId="50" xfId="0" applyBorder="1"/>
    <xf numFmtId="0" fontId="0" fillId="0" borderId="42" xfId="0" applyBorder="1"/>
    <xf numFmtId="0" fontId="0" fillId="0" borderId="51" xfId="0" applyBorder="1"/>
    <xf numFmtId="0" fontId="0" fillId="6" borderId="11" xfId="0" applyFill="1" applyBorder="1"/>
    <xf numFmtId="0" fontId="0" fillId="6" borderId="12" xfId="0" applyFill="1" applyBorder="1"/>
    <xf numFmtId="164" fontId="0" fillId="6" borderId="13" xfId="0" applyNumberFormat="1" applyFill="1" applyBorder="1"/>
    <xf numFmtId="0" fontId="0" fillId="6" borderId="6" xfId="0" applyFill="1" applyBorder="1"/>
    <xf numFmtId="0" fontId="0" fillId="6" borderId="1" xfId="0" applyFill="1" applyBorder="1"/>
    <xf numFmtId="164" fontId="0" fillId="6" borderId="7" xfId="0" applyNumberFormat="1" applyFill="1" applyBorder="1"/>
    <xf numFmtId="0" fontId="0" fillId="6" borderId="33" xfId="0" applyFill="1" applyBorder="1"/>
    <xf numFmtId="164" fontId="0" fillId="6" borderId="37" xfId="0" applyNumberFormat="1" applyFill="1" applyBorder="1"/>
    <xf numFmtId="0" fontId="0" fillId="6" borderId="16" xfId="0" applyFill="1" applyBorder="1" applyAlignment="1">
      <alignment wrapText="1"/>
    </xf>
    <xf numFmtId="0" fontId="3" fillId="4" borderId="19" xfId="0" applyFont="1" applyFill="1" applyBorder="1"/>
    <xf numFmtId="0" fontId="3" fillId="4" borderId="41" xfId="0" applyFont="1" applyFill="1" applyBorder="1"/>
    <xf numFmtId="0" fontId="1" fillId="5" borderId="11" xfId="0" applyFont="1" applyFill="1" applyBorder="1" applyAlignment="1">
      <alignment vertical="top"/>
    </xf>
    <xf numFmtId="0" fontId="1" fillId="5" borderId="12" xfId="0" applyFont="1" applyFill="1" applyBorder="1" applyAlignment="1">
      <alignment vertical="top"/>
    </xf>
    <xf numFmtId="0" fontId="0" fillId="5" borderId="32" xfId="0" applyFill="1" applyBorder="1" applyAlignment="1">
      <alignment vertical="top"/>
    </xf>
    <xf numFmtId="0" fontId="0" fillId="5" borderId="33" xfId="0" applyFill="1" applyBorder="1" applyAlignment="1">
      <alignment vertical="top"/>
    </xf>
    <xf numFmtId="0" fontId="0" fillId="5" borderId="34" xfId="0" applyFill="1" applyBorder="1" applyAlignment="1">
      <alignment wrapText="1"/>
    </xf>
    <xf numFmtId="0" fontId="0" fillId="6" borderId="49" xfId="0" applyFill="1" applyBorder="1"/>
    <xf numFmtId="0" fontId="0" fillId="6" borderId="4" xfId="0" applyFill="1" applyBorder="1"/>
    <xf numFmtId="164" fontId="0" fillId="6" borderId="5" xfId="0" applyNumberFormat="1" applyFill="1" applyBorder="1"/>
    <xf numFmtId="0" fontId="0" fillId="6" borderId="24" xfId="0" applyFill="1" applyBorder="1"/>
    <xf numFmtId="0" fontId="0" fillId="6" borderId="36" xfId="0" applyFill="1" applyBorder="1"/>
    <xf numFmtId="0" fontId="0" fillId="6" borderId="23" xfId="0" applyFill="1" applyBorder="1"/>
    <xf numFmtId="0" fontId="1" fillId="7" borderId="11" xfId="0" applyFont="1" applyFill="1" applyBorder="1" applyAlignment="1">
      <alignment vertical="top"/>
    </xf>
    <xf numFmtId="0" fontId="1" fillId="7" borderId="12" xfId="0" applyFont="1" applyFill="1" applyBorder="1" applyAlignment="1">
      <alignment vertical="top"/>
    </xf>
    <xf numFmtId="0" fontId="1" fillId="7" borderId="13" xfId="0" applyFont="1" applyFill="1" applyBorder="1" applyAlignment="1">
      <alignment wrapText="1"/>
    </xf>
    <xf numFmtId="0" fontId="1" fillId="7" borderId="6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7" xfId="0" applyFont="1" applyFill="1" applyBorder="1" applyAlignment="1">
      <alignment wrapText="1"/>
    </xf>
    <xf numFmtId="0" fontId="0" fillId="7" borderId="6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7" xfId="0" applyFill="1" applyBorder="1" applyAlignment="1">
      <alignment wrapText="1"/>
    </xf>
    <xf numFmtId="0" fontId="0" fillId="7" borderId="32" xfId="0" applyFill="1" applyBorder="1" applyAlignment="1">
      <alignment vertical="top"/>
    </xf>
    <xf numFmtId="0" fontId="0" fillId="7" borderId="33" xfId="0" applyFill="1" applyBorder="1" applyAlignment="1">
      <alignment vertical="top"/>
    </xf>
    <xf numFmtId="0" fontId="0" fillId="7" borderId="37" xfId="0" applyFill="1" applyBorder="1" applyAlignment="1">
      <alignment wrapText="1"/>
    </xf>
    <xf numFmtId="0" fontId="2" fillId="4" borderId="52" xfId="0" applyFont="1" applyFill="1" applyBorder="1"/>
    <xf numFmtId="0" fontId="0" fillId="6" borderId="25" xfId="0" applyFill="1" applyBorder="1"/>
    <xf numFmtId="0" fontId="0" fillId="6" borderId="9" xfId="0" applyFill="1" applyBorder="1"/>
    <xf numFmtId="164" fontId="0" fillId="6" borderId="10" xfId="0" applyNumberFormat="1" applyFill="1" applyBorder="1"/>
    <xf numFmtId="0" fontId="1" fillId="6" borderId="43" xfId="0" applyFont="1" applyFill="1" applyBorder="1"/>
    <xf numFmtId="0" fontId="1" fillId="6" borderId="31" xfId="0" applyFont="1" applyFill="1" applyBorder="1"/>
    <xf numFmtId="0" fontId="1" fillId="6" borderId="3" xfId="0" applyFont="1" applyFill="1" applyBorder="1"/>
    <xf numFmtId="0" fontId="0" fillId="6" borderId="30" xfId="0" applyFill="1" applyBorder="1"/>
    <xf numFmtId="0" fontId="1" fillId="6" borderId="6" xfId="0" applyFont="1" applyFill="1" applyBorder="1"/>
    <xf numFmtId="0" fontId="0" fillId="6" borderId="28" xfId="0" applyFill="1" applyBorder="1"/>
    <xf numFmtId="0" fontId="1" fillId="6" borderId="8" xfId="0" applyFont="1" applyFill="1" applyBorder="1"/>
    <xf numFmtId="0" fontId="0" fillId="6" borderId="29" xfId="0" applyFill="1" applyBorder="1"/>
    <xf numFmtId="0" fontId="1" fillId="6" borderId="53" xfId="0" applyFont="1" applyFill="1" applyBorder="1"/>
    <xf numFmtId="0" fontId="0" fillId="6" borderId="35" xfId="0" applyFill="1" applyBorder="1"/>
    <xf numFmtId="0" fontId="0" fillId="6" borderId="47" xfId="0" applyFill="1" applyBorder="1" applyAlignment="1">
      <alignment wrapText="1"/>
    </xf>
    <xf numFmtId="0" fontId="1" fillId="6" borderId="48" xfId="0" applyFont="1" applyFill="1" applyBorder="1"/>
    <xf numFmtId="0" fontId="1" fillId="6" borderId="21" xfId="0" applyFont="1" applyFill="1" applyBorder="1"/>
    <xf numFmtId="0" fontId="1" fillId="6" borderId="22" xfId="0" applyFont="1" applyFill="1" applyBorder="1"/>
    <xf numFmtId="0" fontId="0" fillId="6" borderId="26" xfId="0" applyFill="1" applyBorder="1"/>
    <xf numFmtId="0" fontId="0" fillId="2" borderId="0" xfId="0" applyFill="1"/>
    <xf numFmtId="0" fontId="0" fillId="3" borderId="0" xfId="0" applyFill="1"/>
    <xf numFmtId="0" fontId="0" fillId="5" borderId="0" xfId="0" applyFill="1"/>
    <xf numFmtId="0" fontId="1" fillId="2" borderId="12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20" xfId="0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1" xfId="0" applyFill="1" applyBorder="1" applyAlignment="1">
      <alignment vertical="top" wrapText="1"/>
    </xf>
    <xf numFmtId="0" fontId="0" fillId="2" borderId="32" xfId="0" applyFill="1" applyBorder="1" applyAlignment="1">
      <alignment vertical="top"/>
    </xf>
    <xf numFmtId="0" fontId="0" fillId="2" borderId="34" xfId="0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0" fillId="6" borderId="54" xfId="0" applyFill="1" applyBorder="1"/>
    <xf numFmtId="0" fontId="0" fillId="8" borderId="0" xfId="0" applyFill="1"/>
    <xf numFmtId="0" fontId="0" fillId="8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0</xdr:rowOff>
    </xdr:from>
    <xdr:to>
      <xdr:col>8</xdr:col>
      <xdr:colOff>303539</xdr:colOff>
      <xdr:row>14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FD4AC-3956-F5B5-38DD-6E324498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0"/>
          <a:ext cx="8742688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BBDD-EBEF-4E4C-8546-98B7AD2AAFEE}">
  <sheetPr>
    <pageSetUpPr fitToPage="1"/>
  </sheetPr>
  <dimension ref="B16:I76"/>
  <sheetViews>
    <sheetView tabSelected="1" topLeftCell="A61" workbookViewId="0">
      <selection activeCell="D44" sqref="D44"/>
    </sheetView>
  </sheetViews>
  <sheetFormatPr defaultRowHeight="15" x14ac:dyDescent="0.25"/>
  <cols>
    <col min="2" max="2" width="13.140625" customWidth="1"/>
    <col min="3" max="3" width="19.7109375" bestFit="1" customWidth="1"/>
    <col min="4" max="4" width="54.7109375" style="1" customWidth="1"/>
    <col min="9" max="9" width="12.140625" customWidth="1"/>
  </cols>
  <sheetData>
    <row r="16" spans="2:5" ht="22.5" customHeight="1" x14ac:dyDescent="0.25">
      <c r="B16" t="s">
        <v>28</v>
      </c>
      <c r="D16" s="1" t="s">
        <v>37</v>
      </c>
      <c r="E16">
        <v>18</v>
      </c>
    </row>
    <row r="17" spans="2:9" ht="15.75" thickBot="1" x14ac:dyDescent="0.3"/>
    <row r="18" spans="2:9" ht="19.5" thickBot="1" x14ac:dyDescent="0.35">
      <c r="B18" s="7" t="s">
        <v>20</v>
      </c>
      <c r="C18" s="7"/>
      <c r="D18" s="10" t="s">
        <v>1</v>
      </c>
    </row>
    <row r="19" spans="2:9" ht="15.75" thickBot="1" x14ac:dyDescent="0.3">
      <c r="B19" s="107" t="s">
        <v>22</v>
      </c>
      <c r="C19" s="107" t="s">
        <v>22</v>
      </c>
      <c r="D19" s="121">
        <f>I33</f>
        <v>18</v>
      </c>
    </row>
    <row r="20" spans="2:9" x14ac:dyDescent="0.25">
      <c r="B20" s="108" t="s">
        <v>24</v>
      </c>
      <c r="C20" s="108" t="s">
        <v>23</v>
      </c>
      <c r="D20" s="110">
        <v>6</v>
      </c>
    </row>
    <row r="21" spans="2:9" x14ac:dyDescent="0.25">
      <c r="B21" s="107" t="s">
        <v>38</v>
      </c>
      <c r="C21" s="107" t="s">
        <v>23</v>
      </c>
      <c r="D21" s="136">
        <v>6</v>
      </c>
    </row>
    <row r="22" spans="2:9" ht="15.75" thickBot="1" x14ac:dyDescent="0.3">
      <c r="B22" s="115" t="s">
        <v>39</v>
      </c>
      <c r="C22" s="115" t="s">
        <v>23</v>
      </c>
      <c r="D22" s="116">
        <v>6</v>
      </c>
    </row>
    <row r="23" spans="2:9" x14ac:dyDescent="0.25">
      <c r="B23" s="109" t="s">
        <v>25</v>
      </c>
      <c r="C23" s="118" t="s">
        <v>21</v>
      </c>
      <c r="D23" s="110">
        <f>I60</f>
        <v>5.9999999999999991</v>
      </c>
      <c r="F23" s="122" t="s">
        <v>29</v>
      </c>
      <c r="G23" s="122"/>
      <c r="H23" s="122"/>
      <c r="I23" s="122"/>
    </row>
    <row r="24" spans="2:9" x14ac:dyDescent="0.25">
      <c r="B24" s="111" t="s">
        <v>26</v>
      </c>
      <c r="C24" s="119" t="s">
        <v>21</v>
      </c>
      <c r="D24" s="112">
        <f>I68</f>
        <v>5.9999999999999991</v>
      </c>
      <c r="F24" s="123" t="s">
        <v>30</v>
      </c>
      <c r="G24" s="123"/>
      <c r="H24" s="123"/>
      <c r="I24" s="123"/>
    </row>
    <row r="25" spans="2:9" ht="15.75" thickBot="1" x14ac:dyDescent="0.3">
      <c r="B25" s="113" t="s">
        <v>27</v>
      </c>
      <c r="C25" s="120" t="s">
        <v>21</v>
      </c>
      <c r="D25" s="114">
        <f>I76</f>
        <v>5.9999999999999991</v>
      </c>
      <c r="F25" s="124" t="s">
        <v>31</v>
      </c>
      <c r="G25" s="124"/>
      <c r="H25" s="124"/>
      <c r="I25" s="124"/>
    </row>
    <row r="26" spans="2:9" ht="15.75" thickBot="1" x14ac:dyDescent="0.3">
      <c r="B26" s="27"/>
      <c r="C26" s="28"/>
      <c r="D26" s="117">
        <f>SUM(D19:D25)</f>
        <v>54</v>
      </c>
    </row>
    <row r="28" spans="2:9" ht="15.75" thickBot="1" x14ac:dyDescent="0.3"/>
    <row r="29" spans="2:9" s="2" customFormat="1" ht="57" thickBot="1" x14ac:dyDescent="0.35">
      <c r="B29" s="7" t="s">
        <v>19</v>
      </c>
      <c r="C29" s="8"/>
      <c r="D29" s="9">
        <v>18</v>
      </c>
      <c r="E29" s="10" t="s">
        <v>2</v>
      </c>
      <c r="F29" s="8" t="s">
        <v>3</v>
      </c>
      <c r="G29" s="8" t="s">
        <v>1</v>
      </c>
      <c r="H29" s="11" t="s">
        <v>8</v>
      </c>
      <c r="I29" s="12" t="s">
        <v>9</v>
      </c>
    </row>
    <row r="30" spans="2:9" ht="90" x14ac:dyDescent="0.25">
      <c r="B30" s="126" t="s">
        <v>4</v>
      </c>
      <c r="C30" s="125" t="s">
        <v>0</v>
      </c>
      <c r="D30" s="127" t="s">
        <v>35</v>
      </c>
      <c r="E30" s="3">
        <v>1</v>
      </c>
      <c r="F30" s="48">
        <f>IF(B30="Required",2,1)</f>
        <v>2</v>
      </c>
      <c r="G30" s="49">
        <f t="shared" ref="G30:G32" si="0">E30*F30</f>
        <v>2</v>
      </c>
      <c r="H30" s="49">
        <f t="shared" ref="H30:H32" si="1">IF(AND(B30="Required",E30=0),0,1)</f>
        <v>1</v>
      </c>
      <c r="I30" s="50">
        <f>($D$29/$F$33)*G30</f>
        <v>9</v>
      </c>
    </row>
    <row r="31" spans="2:9" ht="105" x14ac:dyDescent="0.25">
      <c r="B31" s="128" t="s">
        <v>5</v>
      </c>
      <c r="C31" s="129" t="s">
        <v>0</v>
      </c>
      <c r="D31" s="130" t="s">
        <v>40</v>
      </c>
      <c r="E31" s="4">
        <v>1</v>
      </c>
      <c r="F31" s="51">
        <f t="shared" ref="F31:F32" si="2">IF(B31="Required",2,1)</f>
        <v>1</v>
      </c>
      <c r="G31" s="52">
        <f t="shared" si="0"/>
        <v>1</v>
      </c>
      <c r="H31" s="52">
        <f t="shared" si="1"/>
        <v>1</v>
      </c>
      <c r="I31" s="53">
        <f>($D$29/$F$33)*G31</f>
        <v>4.5</v>
      </c>
    </row>
    <row r="32" spans="2:9" ht="30.75" thickBot="1" x14ac:dyDescent="0.3">
      <c r="B32" s="131" t="s">
        <v>5</v>
      </c>
      <c r="C32" s="129" t="s">
        <v>0</v>
      </c>
      <c r="D32" s="132" t="s">
        <v>36</v>
      </c>
      <c r="E32" s="6">
        <v>1</v>
      </c>
      <c r="F32" s="54">
        <f t="shared" si="2"/>
        <v>1</v>
      </c>
      <c r="G32" s="55">
        <f t="shared" si="0"/>
        <v>1</v>
      </c>
      <c r="H32" s="55">
        <f t="shared" si="1"/>
        <v>1</v>
      </c>
      <c r="I32" s="56">
        <f>($D$29/$F$33)*G32</f>
        <v>4.5</v>
      </c>
    </row>
    <row r="33" spans="2:9" ht="15.75" thickBot="1" x14ac:dyDescent="0.3">
      <c r="B33" s="19"/>
      <c r="C33" s="20"/>
      <c r="D33" s="21"/>
      <c r="E33" s="18"/>
      <c r="F33" s="45">
        <f>SUM(F30:F32)</f>
        <v>4</v>
      </c>
      <c r="G33" s="46"/>
      <c r="H33" s="46">
        <f>PRODUCT(H30:H32)</f>
        <v>1</v>
      </c>
      <c r="I33" s="47">
        <f>$H$33*SUM(I30:I32)</f>
        <v>18</v>
      </c>
    </row>
    <row r="34" spans="2:9" ht="15.75" thickBot="1" x14ac:dyDescent="0.3"/>
    <row r="35" spans="2:9" ht="57" thickBot="1" x14ac:dyDescent="0.35">
      <c r="B35" s="13" t="s">
        <v>6</v>
      </c>
      <c r="C35" s="13"/>
      <c r="D35" s="79">
        <v>6</v>
      </c>
      <c r="E35" s="26" t="s">
        <v>2</v>
      </c>
      <c r="F35" s="14" t="s">
        <v>3</v>
      </c>
      <c r="G35" s="14" t="s">
        <v>1</v>
      </c>
      <c r="H35" s="15" t="s">
        <v>8</v>
      </c>
      <c r="I35" s="16" t="s">
        <v>9</v>
      </c>
    </row>
    <row r="36" spans="2:9" ht="90" x14ac:dyDescent="0.25">
      <c r="B36" s="34" t="s">
        <v>4</v>
      </c>
      <c r="C36" s="35" t="s">
        <v>10</v>
      </c>
      <c r="D36" s="40" t="s">
        <v>34</v>
      </c>
      <c r="E36" s="44">
        <v>1</v>
      </c>
      <c r="F36" s="57">
        <f>IF(B36="Required",2,1)</f>
        <v>2</v>
      </c>
      <c r="G36" s="58">
        <f t="shared" ref="G36:G38" si="3">E36*F36</f>
        <v>2</v>
      </c>
      <c r="H36" s="58">
        <f t="shared" ref="H36:H38" si="4">IF(AND(B36="Required",E36=0),0,1)</f>
        <v>1</v>
      </c>
      <c r="I36" s="59">
        <f>($D$35/$F$39)*G36</f>
        <v>3</v>
      </c>
    </row>
    <row r="37" spans="2:9" ht="45" x14ac:dyDescent="0.25">
      <c r="B37" s="37" t="s">
        <v>5</v>
      </c>
      <c r="C37" s="33" t="s">
        <v>10</v>
      </c>
      <c r="D37" s="42" t="s">
        <v>7</v>
      </c>
      <c r="E37" s="4">
        <v>1</v>
      </c>
      <c r="F37" s="51">
        <f t="shared" ref="F37:F38" si="5">IF(B37="Required",2,1)</f>
        <v>1</v>
      </c>
      <c r="G37" s="52">
        <f t="shared" si="3"/>
        <v>1</v>
      </c>
      <c r="H37" s="52">
        <f t="shared" si="4"/>
        <v>1</v>
      </c>
      <c r="I37" s="60">
        <f>($D$35/$F$39)*G37</f>
        <v>1.5</v>
      </c>
    </row>
    <row r="38" spans="2:9" ht="30.75" thickBot="1" x14ac:dyDescent="0.3">
      <c r="B38" s="38" t="s">
        <v>5</v>
      </c>
      <c r="C38" s="39" t="s">
        <v>10</v>
      </c>
      <c r="D38" s="43" t="s">
        <v>32</v>
      </c>
      <c r="E38" s="5">
        <v>1</v>
      </c>
      <c r="F38" s="61">
        <f t="shared" si="5"/>
        <v>1</v>
      </c>
      <c r="G38" s="62">
        <f t="shared" si="3"/>
        <v>1</v>
      </c>
      <c r="H38" s="62">
        <f t="shared" si="4"/>
        <v>1</v>
      </c>
      <c r="I38" s="63">
        <f>($D$35/$F$39)*G38</f>
        <v>1.5</v>
      </c>
    </row>
    <row r="39" spans="2:9" ht="15.75" thickBot="1" x14ac:dyDescent="0.3">
      <c r="B39" s="27"/>
      <c r="C39" s="28"/>
      <c r="D39" s="29"/>
      <c r="E39" s="30"/>
      <c r="F39" s="64">
        <f>SUM(F36:F38)</f>
        <v>4</v>
      </c>
      <c r="G39" s="64"/>
      <c r="H39" s="64">
        <f>PRODUCT(H36:H38)</f>
        <v>1</v>
      </c>
      <c r="I39" s="65">
        <f>$H$39*SUM(I36:I38)</f>
        <v>6</v>
      </c>
    </row>
    <row r="40" spans="2:9" ht="15.75" thickBot="1" x14ac:dyDescent="0.3">
      <c r="F40" s="24"/>
      <c r="G40" s="25"/>
      <c r="H40" s="25"/>
      <c r="I40" s="67"/>
    </row>
    <row r="41" spans="2:9" ht="57" thickBot="1" x14ac:dyDescent="0.35">
      <c r="B41" s="7" t="s">
        <v>41</v>
      </c>
      <c r="C41" s="8"/>
      <c r="D41" s="78">
        <v>6</v>
      </c>
      <c r="E41" s="11" t="s">
        <v>2</v>
      </c>
      <c r="F41" s="7" t="s">
        <v>3</v>
      </c>
      <c r="G41" s="8" t="s">
        <v>1</v>
      </c>
      <c r="H41" s="11" t="s">
        <v>8</v>
      </c>
      <c r="I41" s="12" t="s">
        <v>9</v>
      </c>
    </row>
    <row r="42" spans="2:9" ht="45" x14ac:dyDescent="0.25">
      <c r="B42" s="80" t="s">
        <v>4</v>
      </c>
      <c r="C42" s="81" t="s">
        <v>10</v>
      </c>
      <c r="D42" s="133" t="s">
        <v>42</v>
      </c>
      <c r="E42" s="68">
        <v>1</v>
      </c>
      <c r="F42" s="69">
        <f>IF(B42="Required",2,1)</f>
        <v>2</v>
      </c>
      <c r="G42" s="70">
        <f>E42*F42</f>
        <v>2</v>
      </c>
      <c r="H42" s="70">
        <f>IF(AND(B42="Required",E42=0),0,1)</f>
        <v>1</v>
      </c>
      <c r="I42" s="71">
        <f>($D$41/$F$46)*G42</f>
        <v>2</v>
      </c>
    </row>
    <row r="43" spans="2:9" ht="60" x14ac:dyDescent="0.25">
      <c r="B43" s="36" t="s">
        <v>4</v>
      </c>
      <c r="C43" s="32" t="s">
        <v>10</v>
      </c>
      <c r="D43" s="134" t="s">
        <v>43</v>
      </c>
      <c r="E43" s="66">
        <v>1</v>
      </c>
      <c r="F43" s="72">
        <f>IF(B43="Required",2,1)</f>
        <v>2</v>
      </c>
      <c r="G43" s="73">
        <f>E43*F43</f>
        <v>2</v>
      </c>
      <c r="H43" s="73">
        <f>IF(AND(B43="Required",E43=0),0,1)</f>
        <v>1</v>
      </c>
      <c r="I43" s="74">
        <f>($D$41/$F$46)*G43</f>
        <v>2</v>
      </c>
    </row>
    <row r="44" spans="2:9" ht="30" x14ac:dyDescent="0.25">
      <c r="B44" s="37" t="s">
        <v>5</v>
      </c>
      <c r="C44" s="33" t="s">
        <v>10</v>
      </c>
      <c r="D44" s="135" t="s">
        <v>44</v>
      </c>
      <c r="E44" s="66">
        <v>1</v>
      </c>
      <c r="F44" s="72">
        <f>IF(B44="Required",2,1)</f>
        <v>1</v>
      </c>
      <c r="G44" s="73">
        <f>E44*F44</f>
        <v>1</v>
      </c>
      <c r="H44" s="73">
        <f>IF(AND(B44="Required",E44=0),0,1)</f>
        <v>1</v>
      </c>
      <c r="I44" s="74">
        <f>($D$41/$F$46)*G44</f>
        <v>1</v>
      </c>
    </row>
    <row r="45" spans="2:9" ht="30.75" thickBot="1" x14ac:dyDescent="0.3">
      <c r="B45" s="37" t="s">
        <v>5</v>
      </c>
      <c r="C45" s="33" t="s">
        <v>10</v>
      </c>
      <c r="D45" s="135" t="s">
        <v>45</v>
      </c>
      <c r="E45" s="66">
        <v>1</v>
      </c>
      <c r="F45" s="72">
        <f t="shared" ref="F45" si="6">IF(B45="Required",2,1)</f>
        <v>1</v>
      </c>
      <c r="G45" s="73">
        <f t="shared" ref="G45" si="7">E45*F45</f>
        <v>1</v>
      </c>
      <c r="H45" s="73">
        <f t="shared" ref="H45" si="8">IF(AND(B45="Required",E45=0),0,1)</f>
        <v>1</v>
      </c>
      <c r="I45" s="74">
        <f>($D$41/$F$46)*G45</f>
        <v>1</v>
      </c>
    </row>
    <row r="46" spans="2:9" ht="15.75" thickBot="1" x14ac:dyDescent="0.3">
      <c r="B46" s="19"/>
      <c r="C46" s="20"/>
      <c r="D46" s="77"/>
      <c r="E46" s="17"/>
      <c r="F46" s="19">
        <f>SUM(F42:F45)</f>
        <v>6</v>
      </c>
      <c r="G46" s="20"/>
      <c r="H46" s="20">
        <f>PRODUCT(H42:H45)</f>
        <v>1</v>
      </c>
      <c r="I46" s="23">
        <f>$H$46*SUM(I42:I45)</f>
        <v>6</v>
      </c>
    </row>
    <row r="47" spans="2:9" ht="15.75" thickBot="1" x14ac:dyDescent="0.3">
      <c r="B47" s="137"/>
      <c r="C47" s="137"/>
      <c r="D47" s="138"/>
      <c r="E47" s="137"/>
      <c r="F47" s="137"/>
      <c r="G47" s="137"/>
      <c r="H47" s="137"/>
      <c r="I47" s="137"/>
    </row>
    <row r="48" spans="2:9" ht="57" thickBot="1" x14ac:dyDescent="0.35">
      <c r="B48" s="7" t="s">
        <v>46</v>
      </c>
      <c r="C48" s="8"/>
      <c r="D48" s="78">
        <v>6</v>
      </c>
      <c r="E48" s="11" t="s">
        <v>2</v>
      </c>
      <c r="F48" s="7" t="s">
        <v>3</v>
      </c>
      <c r="G48" s="8" t="s">
        <v>1</v>
      </c>
      <c r="H48" s="11" t="s">
        <v>8</v>
      </c>
      <c r="I48" s="12" t="s">
        <v>9</v>
      </c>
    </row>
    <row r="49" spans="2:9" ht="75" x14ac:dyDescent="0.25">
      <c r="B49" s="80" t="s">
        <v>4</v>
      </c>
      <c r="C49" s="81" t="s">
        <v>10</v>
      </c>
      <c r="D49" s="133" t="s">
        <v>47</v>
      </c>
      <c r="E49" s="68">
        <v>1</v>
      </c>
      <c r="F49" s="69">
        <f>IF(B49="Required",2,1)</f>
        <v>2</v>
      </c>
      <c r="G49" s="70">
        <f>E49*F49</f>
        <v>2</v>
      </c>
      <c r="H49" s="70">
        <f>IF(AND(B49="Required",E49=0),0,1)</f>
        <v>1</v>
      </c>
      <c r="I49" s="71">
        <f>($D$41/$F$46)*G49</f>
        <v>2</v>
      </c>
    </row>
    <row r="50" spans="2:9" ht="45" x14ac:dyDescent="0.25">
      <c r="B50" s="36" t="s">
        <v>4</v>
      </c>
      <c r="C50" s="32" t="s">
        <v>10</v>
      </c>
      <c r="D50" s="134" t="s">
        <v>48</v>
      </c>
      <c r="E50" s="66">
        <v>1</v>
      </c>
      <c r="F50" s="72">
        <f>IF(B50="Required",2,1)</f>
        <v>2</v>
      </c>
      <c r="G50" s="73">
        <f>E50*F50</f>
        <v>2</v>
      </c>
      <c r="H50" s="73">
        <f>IF(AND(B50="Required",E50=0),0,1)</f>
        <v>1</v>
      </c>
      <c r="I50" s="74">
        <f>($D$41/$F$46)*G50</f>
        <v>2</v>
      </c>
    </row>
    <row r="51" spans="2:9" ht="30" x14ac:dyDescent="0.25">
      <c r="B51" s="37" t="s">
        <v>5</v>
      </c>
      <c r="C51" s="33" t="s">
        <v>10</v>
      </c>
      <c r="D51" s="135" t="s">
        <v>49</v>
      </c>
      <c r="E51" s="66">
        <v>1</v>
      </c>
      <c r="F51" s="72">
        <f>IF(B51="Required",2,1)</f>
        <v>1</v>
      </c>
      <c r="G51" s="73">
        <f>E51*F51</f>
        <v>1</v>
      </c>
      <c r="H51" s="73">
        <f>IF(AND(B51="Required",E51=0),0,1)</f>
        <v>1</v>
      </c>
      <c r="I51" s="74">
        <f>($D$41/$F$46)*G51</f>
        <v>1</v>
      </c>
    </row>
    <row r="52" spans="2:9" ht="30.75" thickBot="1" x14ac:dyDescent="0.3">
      <c r="B52" s="37" t="s">
        <v>5</v>
      </c>
      <c r="C52" s="33" t="s">
        <v>10</v>
      </c>
      <c r="D52" s="135" t="s">
        <v>50</v>
      </c>
      <c r="E52" s="66">
        <v>1</v>
      </c>
      <c r="F52" s="72">
        <f t="shared" ref="F52" si="9">IF(B52="Required",2,1)</f>
        <v>1</v>
      </c>
      <c r="G52" s="73">
        <f t="shared" ref="G52" si="10">E52*F52</f>
        <v>1</v>
      </c>
      <c r="H52" s="73">
        <f t="shared" ref="H52" si="11">IF(AND(B52="Required",E52=0),0,1)</f>
        <v>1</v>
      </c>
      <c r="I52" s="74">
        <f>($D$41/$F$46)*G52</f>
        <v>1</v>
      </c>
    </row>
    <row r="53" spans="2:9" ht="15.75" thickBot="1" x14ac:dyDescent="0.3">
      <c r="B53" s="19"/>
      <c r="C53" s="20"/>
      <c r="D53" s="77"/>
      <c r="E53" s="17"/>
      <c r="F53" s="19">
        <f>SUM(F49:F52)</f>
        <v>6</v>
      </c>
      <c r="G53" s="20"/>
      <c r="H53" s="20">
        <f>PRODUCT(H49:H52)</f>
        <v>1</v>
      </c>
      <c r="I53" s="23">
        <f>$H$46*SUM(I49:I52)</f>
        <v>6</v>
      </c>
    </row>
    <row r="54" spans="2:9" ht="15.75" thickBot="1" x14ac:dyDescent="0.3">
      <c r="B54" s="137"/>
      <c r="C54" s="137"/>
      <c r="D54" s="138"/>
      <c r="E54" s="137"/>
      <c r="F54" s="137"/>
      <c r="G54" s="137"/>
      <c r="H54" s="137"/>
      <c r="I54" s="137"/>
    </row>
    <row r="55" spans="2:9" ht="57" thickBot="1" x14ac:dyDescent="0.35">
      <c r="B55" s="13" t="s">
        <v>11</v>
      </c>
      <c r="C55" s="14"/>
      <c r="D55" s="79">
        <v>6</v>
      </c>
      <c r="E55" s="26" t="s">
        <v>2</v>
      </c>
      <c r="F55" s="14" t="s">
        <v>3</v>
      </c>
      <c r="G55" s="14" t="s">
        <v>1</v>
      </c>
      <c r="H55" s="15" t="s">
        <v>8</v>
      </c>
      <c r="I55" s="16" t="s">
        <v>9</v>
      </c>
    </row>
    <row r="56" spans="2:9" ht="45" x14ac:dyDescent="0.25">
      <c r="B56" s="34" t="s">
        <v>4</v>
      </c>
      <c r="C56" s="35" t="s">
        <v>10</v>
      </c>
      <c r="D56" s="40" t="s">
        <v>12</v>
      </c>
      <c r="E56" s="44">
        <v>1</v>
      </c>
      <c r="F56" s="85">
        <f>IF(B56="Required",2,1)</f>
        <v>2</v>
      </c>
      <c r="G56" s="86">
        <f t="shared" ref="G56:G59" si="12">E56*F56</f>
        <v>2</v>
      </c>
      <c r="H56" s="86">
        <f t="shared" ref="H56:H59" si="13">IF(AND(B56="Required",E56=0),0,1)</f>
        <v>1</v>
      </c>
      <c r="I56" s="87">
        <f>($D$55/$F$60)*G56</f>
        <v>1.7142857142857142</v>
      </c>
    </row>
    <row r="57" spans="2:9" ht="30" x14ac:dyDescent="0.25">
      <c r="B57" s="36" t="s">
        <v>4</v>
      </c>
      <c r="C57" s="32" t="s">
        <v>10</v>
      </c>
      <c r="D57" s="41" t="s">
        <v>52</v>
      </c>
      <c r="E57" s="4">
        <v>1</v>
      </c>
      <c r="F57" s="88">
        <f t="shared" ref="F57:F59" si="14">IF(B57="Required",2,1)</f>
        <v>2</v>
      </c>
      <c r="G57" s="73">
        <f t="shared" si="12"/>
        <v>2</v>
      </c>
      <c r="H57" s="73">
        <f t="shared" si="13"/>
        <v>1</v>
      </c>
      <c r="I57" s="74">
        <f>($D$55/$F$60)*G57</f>
        <v>1.7142857142857142</v>
      </c>
    </row>
    <row r="58" spans="2:9" ht="45" x14ac:dyDescent="0.25">
      <c r="B58" s="36" t="s">
        <v>4</v>
      </c>
      <c r="C58" s="32" t="s">
        <v>10</v>
      </c>
      <c r="D58" s="41" t="s">
        <v>51</v>
      </c>
      <c r="E58" s="4">
        <v>1</v>
      </c>
      <c r="F58" s="88">
        <f t="shared" si="14"/>
        <v>2</v>
      </c>
      <c r="G58" s="73">
        <f t="shared" si="12"/>
        <v>2</v>
      </c>
      <c r="H58" s="73">
        <f t="shared" si="13"/>
        <v>1</v>
      </c>
      <c r="I58" s="74">
        <f>($D$55/$F$60)*G58</f>
        <v>1.7142857142857142</v>
      </c>
    </row>
    <row r="59" spans="2:9" ht="45.75" thickBot="1" x14ac:dyDescent="0.3">
      <c r="B59" s="82" t="s">
        <v>5</v>
      </c>
      <c r="C59" s="83" t="s">
        <v>10</v>
      </c>
      <c r="D59" s="84" t="s">
        <v>53</v>
      </c>
      <c r="E59" s="6">
        <v>1</v>
      </c>
      <c r="F59" s="89">
        <f t="shared" si="14"/>
        <v>1</v>
      </c>
      <c r="G59" s="75">
        <f t="shared" si="12"/>
        <v>1</v>
      </c>
      <c r="H59" s="75">
        <f t="shared" si="13"/>
        <v>1</v>
      </c>
      <c r="I59" s="76">
        <f>($D$55/$F$60)*G59</f>
        <v>0.8571428571428571</v>
      </c>
    </row>
    <row r="60" spans="2:9" ht="15.75" thickBot="1" x14ac:dyDescent="0.3">
      <c r="B60" s="19"/>
      <c r="C60" s="20"/>
      <c r="D60" s="21"/>
      <c r="E60" s="18"/>
      <c r="F60" s="22">
        <f>SUM(F56:F59)</f>
        <v>7</v>
      </c>
      <c r="G60" s="20"/>
      <c r="H60" s="20">
        <f>PRODUCT(H56:H59)</f>
        <v>1</v>
      </c>
      <c r="I60" s="23">
        <f>$H$60*SUM(I56:I59)</f>
        <v>5.9999999999999991</v>
      </c>
    </row>
    <row r="61" spans="2:9" ht="15.75" thickBot="1" x14ac:dyDescent="0.3"/>
    <row r="62" spans="2:9" ht="57" thickBot="1" x14ac:dyDescent="0.35">
      <c r="B62" s="7" t="s">
        <v>13</v>
      </c>
      <c r="C62" s="9"/>
      <c r="D62" s="78">
        <v>6</v>
      </c>
      <c r="E62" s="10" t="s">
        <v>2</v>
      </c>
      <c r="F62" s="8" t="s">
        <v>3</v>
      </c>
      <c r="G62" s="8" t="s">
        <v>1</v>
      </c>
      <c r="H62" s="11" t="s">
        <v>8</v>
      </c>
      <c r="I62" s="12" t="s">
        <v>9</v>
      </c>
    </row>
    <row r="63" spans="2:9" ht="105" x14ac:dyDescent="0.25">
      <c r="B63" s="91" t="s">
        <v>4</v>
      </c>
      <c r="C63" s="92" t="s">
        <v>0</v>
      </c>
      <c r="D63" s="93" t="s">
        <v>54</v>
      </c>
      <c r="E63" s="3">
        <v>1</v>
      </c>
      <c r="F63" s="90">
        <f>IF(B63="Required",2,1)</f>
        <v>2</v>
      </c>
      <c r="G63" s="70">
        <f t="shared" ref="G63:G67" si="15">E63*F63</f>
        <v>2</v>
      </c>
      <c r="H63" s="70">
        <f t="shared" ref="H63:H67" si="16">IF(AND(B63="Required",E63=0),0,1)</f>
        <v>1</v>
      </c>
      <c r="I63" s="71">
        <f>($D$62/$F$68)*G63</f>
        <v>1.7142857142857142</v>
      </c>
    </row>
    <row r="64" spans="2:9" ht="45" x14ac:dyDescent="0.25">
      <c r="B64" s="94" t="s">
        <v>4</v>
      </c>
      <c r="C64" s="95" t="s">
        <v>0</v>
      </c>
      <c r="D64" s="96" t="s">
        <v>55</v>
      </c>
      <c r="E64" s="4">
        <v>1</v>
      </c>
      <c r="F64" s="88">
        <f t="shared" ref="F64:F67" si="17">IF(B64="Required",2,1)</f>
        <v>2</v>
      </c>
      <c r="G64" s="73">
        <f t="shared" si="15"/>
        <v>2</v>
      </c>
      <c r="H64" s="73">
        <f t="shared" si="16"/>
        <v>1</v>
      </c>
      <c r="I64" s="74">
        <f t="shared" ref="I64:I67" si="18">($D$62/$F$68)*G64</f>
        <v>1.7142857142857142</v>
      </c>
    </row>
    <row r="65" spans="2:9" ht="30" x14ac:dyDescent="0.25">
      <c r="B65" s="97" t="s">
        <v>5</v>
      </c>
      <c r="C65" s="98" t="s">
        <v>0</v>
      </c>
      <c r="D65" s="99" t="s">
        <v>33</v>
      </c>
      <c r="E65" s="4">
        <v>1</v>
      </c>
      <c r="F65" s="88">
        <v>1</v>
      </c>
      <c r="G65" s="73">
        <f t="shared" ref="G65" si="19">E65*F65</f>
        <v>1</v>
      </c>
      <c r="H65" s="73">
        <f t="shared" ref="H65" si="20">IF(AND(B65="Required",E65=0),0,1)</f>
        <v>1</v>
      </c>
      <c r="I65" s="74">
        <f>($D$62/$F$68)*G65</f>
        <v>0.8571428571428571</v>
      </c>
    </row>
    <row r="66" spans="2:9" ht="60" x14ac:dyDescent="0.25">
      <c r="B66" s="97" t="s">
        <v>5</v>
      </c>
      <c r="C66" s="98" t="s">
        <v>0</v>
      </c>
      <c r="D66" s="99" t="s">
        <v>56</v>
      </c>
      <c r="E66" s="4">
        <v>1</v>
      </c>
      <c r="F66" s="88">
        <f t="shared" si="17"/>
        <v>1</v>
      </c>
      <c r="G66" s="73">
        <f t="shared" si="15"/>
        <v>1</v>
      </c>
      <c r="H66" s="73">
        <f t="shared" si="16"/>
        <v>1</v>
      </c>
      <c r="I66" s="74">
        <f t="shared" si="18"/>
        <v>0.8571428571428571</v>
      </c>
    </row>
    <row r="67" spans="2:9" ht="45.75" thickBot="1" x14ac:dyDescent="0.3">
      <c r="B67" s="100" t="s">
        <v>5</v>
      </c>
      <c r="C67" s="101" t="s">
        <v>0</v>
      </c>
      <c r="D67" s="102" t="s">
        <v>57</v>
      </c>
      <c r="E67" s="6">
        <v>1</v>
      </c>
      <c r="F67" s="89">
        <f t="shared" si="17"/>
        <v>1</v>
      </c>
      <c r="G67" s="75">
        <f t="shared" si="15"/>
        <v>1</v>
      </c>
      <c r="H67" s="75">
        <f t="shared" si="16"/>
        <v>1</v>
      </c>
      <c r="I67" s="76">
        <f t="shared" si="18"/>
        <v>0.8571428571428571</v>
      </c>
    </row>
    <row r="68" spans="2:9" ht="15.75" thickBot="1" x14ac:dyDescent="0.3">
      <c r="B68" s="19"/>
      <c r="C68" s="20"/>
      <c r="D68" s="77"/>
      <c r="E68" s="18"/>
      <c r="F68" s="22">
        <f>SUM(F63:F67)</f>
        <v>7</v>
      </c>
      <c r="G68" s="20"/>
      <c r="H68" s="20">
        <f>PRODUCT(H63:H67)</f>
        <v>1</v>
      </c>
      <c r="I68" s="23">
        <f>$H$68*SUM(I63:I67)</f>
        <v>5.9999999999999991</v>
      </c>
    </row>
    <row r="69" spans="2:9" ht="15.75" thickBot="1" x14ac:dyDescent="0.3"/>
    <row r="70" spans="2:9" ht="57" thickBot="1" x14ac:dyDescent="0.35">
      <c r="B70" s="13" t="s">
        <v>14</v>
      </c>
      <c r="C70" s="14"/>
      <c r="D70" s="79">
        <v>6</v>
      </c>
      <c r="E70" s="26" t="s">
        <v>2</v>
      </c>
      <c r="F70" s="14" t="s">
        <v>3</v>
      </c>
      <c r="G70" s="103" t="s">
        <v>1</v>
      </c>
      <c r="H70" s="15" t="s">
        <v>8</v>
      </c>
      <c r="I70" s="16" t="s">
        <v>9</v>
      </c>
    </row>
    <row r="71" spans="2:9" ht="45" x14ac:dyDescent="0.25">
      <c r="B71" s="34" t="s">
        <v>4</v>
      </c>
      <c r="C71" s="35" t="s">
        <v>10</v>
      </c>
      <c r="D71" s="40" t="s">
        <v>15</v>
      </c>
      <c r="E71" s="44">
        <v>1</v>
      </c>
      <c r="F71" s="85">
        <f>IF(B71="Required",2,1)</f>
        <v>2</v>
      </c>
      <c r="G71" s="86">
        <f t="shared" ref="G71:G75" si="21">E71*F71</f>
        <v>2</v>
      </c>
      <c r="H71" s="86">
        <f t="shared" ref="H71:H75" si="22">IF(AND(B71="Required",E71=0),0,1)</f>
        <v>1</v>
      </c>
      <c r="I71" s="87">
        <f>($D$70/$F$76)*G71</f>
        <v>1.7142857142857142</v>
      </c>
    </row>
    <row r="72" spans="2:9" ht="45" x14ac:dyDescent="0.25">
      <c r="B72" s="36" t="s">
        <v>4</v>
      </c>
      <c r="C72" s="32" t="s">
        <v>10</v>
      </c>
      <c r="D72" s="41" t="s">
        <v>58</v>
      </c>
      <c r="E72" s="4">
        <v>1</v>
      </c>
      <c r="F72" s="88">
        <f t="shared" ref="F72:F75" si="23">IF(B72="Required",2,1)</f>
        <v>2</v>
      </c>
      <c r="G72" s="73">
        <f t="shared" si="21"/>
        <v>2</v>
      </c>
      <c r="H72" s="73">
        <f t="shared" si="22"/>
        <v>1</v>
      </c>
      <c r="I72" s="74">
        <f t="shared" ref="I72:I75" si="24">($D$70/$F$76)*G72</f>
        <v>1.7142857142857142</v>
      </c>
    </row>
    <row r="73" spans="2:9" ht="30" x14ac:dyDescent="0.25">
      <c r="B73" s="37" t="s">
        <v>5</v>
      </c>
      <c r="C73" s="33" t="s">
        <v>10</v>
      </c>
      <c r="D73" s="42" t="s">
        <v>16</v>
      </c>
      <c r="E73" s="4">
        <v>1</v>
      </c>
      <c r="F73" s="88">
        <f t="shared" si="23"/>
        <v>1</v>
      </c>
      <c r="G73" s="73">
        <f t="shared" si="21"/>
        <v>1</v>
      </c>
      <c r="H73" s="73">
        <f t="shared" si="22"/>
        <v>1</v>
      </c>
      <c r="I73" s="74">
        <f t="shared" si="24"/>
        <v>0.8571428571428571</v>
      </c>
    </row>
    <row r="74" spans="2:9" ht="30" x14ac:dyDescent="0.25">
      <c r="B74" s="37" t="s">
        <v>5</v>
      </c>
      <c r="C74" s="33" t="s">
        <v>10</v>
      </c>
      <c r="D74" s="42" t="s">
        <v>17</v>
      </c>
      <c r="E74" s="4">
        <v>1</v>
      </c>
      <c r="F74" s="88">
        <f t="shared" ref="F74" si="25">IF(B74="Required",2,1)</f>
        <v>1</v>
      </c>
      <c r="G74" s="73">
        <f t="shared" ref="G74" si="26">E74*F74</f>
        <v>1</v>
      </c>
      <c r="H74" s="73">
        <f t="shared" ref="H74" si="27">IF(AND(B74="Required",E74=0),0,1)</f>
        <v>1</v>
      </c>
      <c r="I74" s="74">
        <f t="shared" si="24"/>
        <v>0.8571428571428571</v>
      </c>
    </row>
    <row r="75" spans="2:9" ht="30.75" thickBot="1" x14ac:dyDescent="0.3">
      <c r="B75" s="38" t="s">
        <v>5</v>
      </c>
      <c r="C75" s="39" t="s">
        <v>10</v>
      </c>
      <c r="D75" s="43" t="s">
        <v>18</v>
      </c>
      <c r="E75" s="5">
        <v>1</v>
      </c>
      <c r="F75" s="104">
        <f t="shared" si="23"/>
        <v>1</v>
      </c>
      <c r="G75" s="105">
        <f t="shared" si="21"/>
        <v>1</v>
      </c>
      <c r="H75" s="105">
        <f t="shared" si="22"/>
        <v>1</v>
      </c>
      <c r="I75" s="106">
        <f t="shared" si="24"/>
        <v>0.8571428571428571</v>
      </c>
    </row>
    <row r="76" spans="2:9" ht="15.75" thickBot="1" x14ac:dyDescent="0.3">
      <c r="B76" s="27"/>
      <c r="C76" s="28"/>
      <c r="D76" s="29"/>
      <c r="E76" s="30"/>
      <c r="F76" s="28">
        <f>SUM(F71:F75)</f>
        <v>7</v>
      </c>
      <c r="G76" s="28"/>
      <c r="H76" s="28">
        <f>PRODUCT(H71:H75)</f>
        <v>1</v>
      </c>
      <c r="I76" s="31">
        <f>$H$76*SUM(I71:I75)</f>
        <v>5.9999999999999991</v>
      </c>
    </row>
  </sheetData>
  <printOptions horizontalCentered="1"/>
  <pageMargins left="0.45" right="0.45" top="0.5" bottom="0.5" header="0.3" footer="0.3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1884-9A98-4894-923F-EDA58423E5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Blake Uramoto</cp:lastModifiedBy>
  <cp:lastPrinted>2025-10-06T13:18:53Z</cp:lastPrinted>
  <dcterms:created xsi:type="dcterms:W3CDTF">2024-08-31T02:24:12Z</dcterms:created>
  <dcterms:modified xsi:type="dcterms:W3CDTF">2025-10-06T13:27:29Z</dcterms:modified>
</cp:coreProperties>
</file>